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JUNE-2022" sheetId="1" r:id="rId1"/>
    <sheet name="Sheet2" sheetId="2" r:id="rId2"/>
    <sheet name="Sheet1" sheetId="3" r:id="rId3"/>
  </sheets>
  <externalReferences>
    <externalReference r:id="rId6"/>
  </externalReferences>
  <definedNames>
    <definedName name="_xlnm.Print_Area" localSheetId="2">'Sheet1'!$A$1:$BI$4</definedName>
  </definedNames>
  <calcPr fullCalcOnLoad="1"/>
</workbook>
</file>

<file path=xl/sharedStrings.xml><?xml version="1.0" encoding="utf-8"?>
<sst xmlns="http://schemas.openxmlformats.org/spreadsheetml/2006/main" count="173" uniqueCount="133">
  <si>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</si>
  <si>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</si>
  <si>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</si>
  <si>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</si>
  <si>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</si>
  <si>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</si>
  <si>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</si>
  <si>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</si>
  <si>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</si>
  <si>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</si>
  <si>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</si>
  <si>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DA ON TRANSPORT  ALL0W.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</si>
  <si>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</si>
  <si>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</si>
  <si>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</si>
  <si>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</si>
  <si>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</si>
  <si>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</si>
  <si>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</si>
  <si>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</si>
  <si>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</si>
  <si>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</si>
  <si>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</si>
  <si>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</si>
  <si>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</si>
  <si>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</si>
  <si>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</si>
  <si>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</si>
  <si>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</si>
  <si>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</si>
  <si>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</si>
  <si>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</si>
  <si>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</si>
  <si>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</si>
  <si>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</si>
  <si>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</si>
  <si>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</si>
  <si>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</si>
  <si>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</si>
  <si>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</si>
  <si>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</si>
  <si>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</si>
  <si>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</si>
  <si>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</si>
  <si>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</si>
  <si>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</si>
  <si>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</si>
  <si>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</si>
  <si>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</si>
  <si>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</si>
  <si>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</si>
  <si>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</si>
  <si>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</si>
  <si>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PRT</t>
  </si>
  <si>
    <t>G.P.F.  Subs.</t>
  </si>
  <si>
    <t>Sh. Vijay Bahadur</t>
  </si>
  <si>
    <t>TGT (Maths)</t>
  </si>
  <si>
    <t>TGT (P&amp;HE)</t>
  </si>
  <si>
    <t>Ms. Monika Kumari</t>
  </si>
  <si>
    <t>Mr. Vishwajeet</t>
  </si>
  <si>
    <t>TGT (WE)</t>
  </si>
  <si>
    <t>Sh Satya Narain</t>
  </si>
  <si>
    <t>Prepared By</t>
  </si>
  <si>
    <t>KENDRIYA VIDYALAYA GANGRANI KUSHINAGAR</t>
  </si>
  <si>
    <t>DUES</t>
  </si>
  <si>
    <t>DEDUCTIONS</t>
  </si>
  <si>
    <t>SL</t>
  </si>
  <si>
    <t>DETAILS OF SALARY</t>
  </si>
  <si>
    <t>AMOUNT</t>
  </si>
  <si>
    <t>DETAILS OF DEDUCTIONS</t>
  </si>
  <si>
    <t>NET 
DEDUCTION</t>
  </si>
  <si>
    <t>BAND PAY</t>
  </si>
  <si>
    <t>INTERNAL RECEIPT</t>
  </si>
  <si>
    <t>DA</t>
  </si>
  <si>
    <t>GPF OWN SHARE</t>
  </si>
  <si>
    <t>TRANSPORT ALLOWANCES</t>
  </si>
  <si>
    <t>GPF ADV. RECOVERY</t>
  </si>
  <si>
    <t>DA ON TRANSPORT ALLOWANCES</t>
  </si>
  <si>
    <t>HOUSE RENT ALLOWANCES</t>
  </si>
  <si>
    <t>MANAGEMENT SHARE (NPS)</t>
  </si>
  <si>
    <t>EMPLOYEES WELFARE SCHEME</t>
  </si>
  <si>
    <t>Cash Handling Allowance</t>
  </si>
  <si>
    <t xml:space="preserve"> TOTAL INTERNAL RECEIPT (A) </t>
  </si>
  <si>
    <t>REMITTANCES</t>
  </si>
  <si>
    <t>TOTAL REMITTANCES (B)</t>
  </si>
  <si>
    <t xml:space="preserve">TOTAL DEDUCTIONS </t>
  </si>
  <si>
    <t>NET PAYMENT</t>
  </si>
  <si>
    <t>TOTAL</t>
  </si>
  <si>
    <t>PRINCIPAL</t>
  </si>
  <si>
    <t>Libr</t>
  </si>
  <si>
    <t>PRT
(Music)</t>
  </si>
  <si>
    <t xml:space="preserve">Sh. Sandeep Kumar Pandey </t>
  </si>
  <si>
    <t xml:space="preserve">Passed for payment  Rs. </t>
  </si>
  <si>
    <t>NEW PENSION SCHEME OWN SHARE</t>
  </si>
  <si>
    <t>NEW PENSION SCHEME MANAGEMENT SHARE</t>
  </si>
  <si>
    <t xml:space="preserve">Income tax </t>
  </si>
  <si>
    <t>Sh. Ashish kumar Tripathi</t>
  </si>
  <si>
    <t>TGT(Sanskrit)</t>
  </si>
  <si>
    <t>Mr. Ajit Agrahari</t>
  </si>
  <si>
    <t>TGT(AE)</t>
  </si>
  <si>
    <t>TGT(Hindi)</t>
  </si>
  <si>
    <t>TGT(Sst)</t>
  </si>
  <si>
    <t>Mr. Abhishek Kumar Ray</t>
  </si>
  <si>
    <t>Mr. Rohit Kumar</t>
  </si>
  <si>
    <t>SSA</t>
  </si>
  <si>
    <t>Mr. Krishna Nandan Kumar</t>
  </si>
  <si>
    <t>JSA</t>
  </si>
  <si>
    <t>HPL Recovery + RECOVERY OF OVER PAYMENT (PAY &amp; ALLOWANCES)</t>
  </si>
  <si>
    <t>DATE</t>
  </si>
  <si>
    <t xml:space="preserve">Checked By  </t>
  </si>
  <si>
    <t>DEARNESS ALLOW.</t>
  </si>
  <si>
    <t>HOUSE RENT ALLOWANCE/ D.HRA</t>
  </si>
  <si>
    <t>Annual Membership Contribution to Respective Associations</t>
  </si>
  <si>
    <t>Teaching</t>
  </si>
  <si>
    <t>Non teaching</t>
  </si>
  <si>
    <t>G TOTAL</t>
  </si>
  <si>
    <t>Mrs. Jyoti Sagar</t>
  </si>
  <si>
    <t>Mrs. Priya Chaurasia</t>
  </si>
  <si>
    <t>HOUSE RENT ALLOWANCE/ D.HRA
9%</t>
  </si>
  <si>
    <t>NATIONAL PENSION SCHEME(MGT SHARE)
14 %</t>
  </si>
  <si>
    <t>Mr. Umesh Bhagat</t>
  </si>
  <si>
    <t>Sub Staff</t>
  </si>
  <si>
    <t>Mr. Saurabh Kumar Sriwastwa</t>
  </si>
  <si>
    <t>Mr. Krishna Nandan Kumar,JSA</t>
  </si>
  <si>
    <t>Mrs. Akanksha Dwivedi</t>
  </si>
  <si>
    <t>Sh. Shiva Pujan Prasad</t>
  </si>
  <si>
    <t>Ms. Aarti</t>
  </si>
  <si>
    <t>DEARNESS ALLOW.
34 %</t>
  </si>
  <si>
    <t xml:space="preserve">SALARY  JUNE -2022 </t>
  </si>
  <si>
    <t>SUMMERY OF PAY BILLS  JUNE-2022</t>
  </si>
  <si>
    <t xml:space="preserve">LICENCE  FEES </t>
  </si>
  <si>
    <t>Mr. Rohit Kumar,SSA</t>
  </si>
  <si>
    <t>21.06.2022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</si>
</sst>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&quot;रु&quot;\ * #,##0.00_ ;_ &quot;रु&quot;\ * \-#,##0.00_ ;_ &quot;रु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B1dd/mmm"/>
    <numFmt numFmtId="179" formatCode="B1dd/mmm/yy"/>
    <numFmt numFmtId="180" formatCode="B1dd/mm/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49" fillId="0" borderId="10" xfId="0" applyFont="1" applyFill="1" applyBorder="1" applyAlignment="1">
      <alignment wrapText="1"/>
    </xf>
    <xf numFmtId="1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50" fillId="0" borderId="10" xfId="55" applyFont="1" applyBorder="1" applyAlignment="1">
      <alignment horizontal="right" vertical="center"/>
      <protection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7" fillId="25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top" wrapText="1" readingOrder="1"/>
    </xf>
    <xf numFmtId="0" fontId="7" fillId="0" borderId="10" xfId="0" applyFont="1" applyFill="1" applyBorder="1" applyAlignment="1">
      <alignment horizontal="center" vertical="justify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31" fillId="34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vertical="center"/>
    </xf>
    <xf numFmtId="0" fontId="51" fillId="34" borderId="10" xfId="55" applyFont="1" applyFill="1" applyBorder="1" applyAlignment="1">
      <alignment horizontal="center" vertical="center"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/>
      <protection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/>
    </xf>
    <xf numFmtId="1" fontId="31" fillId="34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3" fillId="0" borderId="10" xfId="0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center" vertical="center" wrapText="1" readingOrder="1"/>
    </xf>
    <xf numFmtId="0" fontId="51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 readingOrder="1"/>
    </xf>
    <xf numFmtId="0" fontId="51" fillId="0" borderId="0" xfId="0" applyFont="1" applyFill="1" applyAlignment="1">
      <alignment/>
    </xf>
    <xf numFmtId="0" fontId="51" fillId="34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2" fillId="2" borderId="0" xfId="0" applyFont="1" applyFill="1" applyAlignment="1">
      <alignment horizontal="center" vertical="center"/>
    </xf>
    <xf numFmtId="0" fontId="52" fillId="30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1" fontId="51" fillId="0" borderId="10" xfId="55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center" vertical="center" wrapText="1" readingOrder="1"/>
    </xf>
    <xf numFmtId="0" fontId="48" fillId="0" borderId="10" xfId="0" applyFont="1" applyFill="1" applyBorder="1" applyAlignment="1" applyProtection="1">
      <alignment horizontal="right"/>
      <protection locked="0"/>
    </xf>
    <xf numFmtId="1" fontId="26" fillId="0" borderId="12" xfId="0" applyNumberFormat="1" applyFont="1" applyBorder="1" applyAlignment="1">
      <alignment horizontal="left" vertical="center" wrapText="1"/>
    </xf>
    <xf numFmtId="1" fontId="26" fillId="0" borderId="11" xfId="0" applyNumberFormat="1" applyFont="1" applyBorder="1" applyAlignment="1">
      <alignment horizontal="left" vertical="center" wrapText="1"/>
    </xf>
    <xf numFmtId="1" fontId="26" fillId="0" borderId="13" xfId="0" applyNumberFormat="1" applyFont="1" applyBorder="1" applyAlignment="1">
      <alignment horizontal="left" vertical="center" wrapText="1"/>
    </xf>
    <xf numFmtId="179" fontId="0" fillId="0" borderId="10" xfId="0" applyNumberFormat="1" applyFill="1" applyBorder="1" applyAlignment="1" applyProtection="1">
      <alignment horizontal="center"/>
      <protection locked="0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V%20GANGRANI%20KUSHINAGAR\kushi%20nagar\Pay%20of%20staff%202016%202017%202018\2018-19\P.B.%20August%202018\Pay%20bill%20April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"/>
      <sheetName val="Sum"/>
    </sheetNames>
    <sheetDataSet>
      <sheetData sheetId="0">
        <row r="22">
          <cell r="AR22">
            <v>0</v>
          </cell>
          <cell r="AX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"/>
  <sheetViews>
    <sheetView tabSelected="1" view="pageBreakPreview" zoomScale="86" zoomScaleSheetLayoutView="86" zoomScalePageLayoutView="0" workbookViewId="0" topLeftCell="A1">
      <pane xSplit="4" ySplit="1" topLeftCell="E1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D1" sqref="AD1:BJ16384"/>
    </sheetView>
  </sheetViews>
  <sheetFormatPr defaultColWidth="9.140625" defaultRowHeight="15"/>
  <cols>
    <col min="1" max="1" width="7.28125" style="1" customWidth="1"/>
    <col min="2" max="2" width="10.28125" style="6" customWidth="1"/>
    <col min="3" max="3" width="30.8515625" style="1" customWidth="1"/>
    <col min="4" max="4" width="21.00390625" style="1" customWidth="1"/>
    <col min="5" max="5" width="4.8515625" style="1" customWidth="1"/>
    <col min="6" max="6" width="5.7109375" style="1" customWidth="1"/>
    <col min="7" max="7" width="4.57421875" style="1" customWidth="1"/>
    <col min="8" max="8" width="5.28125" style="1" customWidth="1"/>
    <col min="9" max="9" width="8.8515625" style="1" customWidth="1"/>
    <col min="10" max="10" width="6.8515625" style="1" customWidth="1"/>
    <col min="11" max="11" width="9.57421875" style="1" customWidth="1"/>
    <col min="12" max="12" width="8.28125" style="1" customWidth="1"/>
    <col min="13" max="13" width="6.8515625" style="1" customWidth="1"/>
    <col min="14" max="14" width="9.00390625" style="1" customWidth="1"/>
    <col min="15" max="15" width="10.00390625" style="1" customWidth="1"/>
    <col min="16" max="16" width="9.28125" style="1" hidden="1" customWidth="1"/>
    <col min="17" max="17" width="7.28125" style="1" customWidth="1"/>
    <col min="18" max="18" width="5.7109375" style="1" hidden="1" customWidth="1"/>
    <col min="19" max="19" width="9.00390625" style="1" hidden="1" customWidth="1"/>
    <col min="20" max="26" width="24.8515625" style="1" hidden="1" customWidth="1"/>
    <col min="27" max="27" width="8.421875" style="1" hidden="1" customWidth="1"/>
    <col min="28" max="28" width="7.140625" style="1" customWidth="1"/>
    <col min="29" max="29" width="12.421875" style="1" customWidth="1"/>
    <col min="30" max="16384" width="9.140625" style="1" customWidth="1"/>
  </cols>
  <sheetData>
    <row r="1" spans="1:54" s="4" customFormat="1" ht="117" customHeight="1">
      <c r="A1" s="3" t="s">
        <v>0</v>
      </c>
      <c r="B1" s="3" t="s">
        <v>1</v>
      </c>
      <c r="C1" s="2" t="s">
        <v>2</v>
      </c>
      <c r="D1" s="2" t="s">
        <v>3</v>
      </c>
      <c r="E1" s="65" t="s">
        <v>4</v>
      </c>
      <c r="F1" s="3" t="s">
        <v>5</v>
      </c>
      <c r="G1" s="3" t="s">
        <v>6</v>
      </c>
      <c r="H1" s="3" t="s">
        <v>7</v>
      </c>
      <c r="I1" s="65" t="s">
        <v>8</v>
      </c>
      <c r="J1" s="66" t="s">
        <v>9</v>
      </c>
      <c r="K1" s="66" t="s">
        <v>127</v>
      </c>
      <c r="L1" s="66" t="s">
        <v>10</v>
      </c>
      <c r="M1" s="17" t="s">
        <v>11</v>
      </c>
      <c r="N1" s="66" t="s">
        <v>118</v>
      </c>
      <c r="O1" s="66" t="s">
        <v>119</v>
      </c>
      <c r="P1" s="65" t="s">
        <v>14</v>
      </c>
      <c r="Q1" s="65" t="s">
        <v>15</v>
      </c>
      <c r="R1" s="65" t="s">
        <v>18</v>
      </c>
      <c r="S1" s="66" t="s">
        <v>20</v>
      </c>
      <c r="T1" s="65" t="s">
        <v>21</v>
      </c>
      <c r="U1" s="66" t="s">
        <v>22</v>
      </c>
      <c r="V1" s="65" t="s">
        <v>23</v>
      </c>
      <c r="W1" s="65" t="s">
        <v>24</v>
      </c>
      <c r="X1" s="65" t="s">
        <v>19</v>
      </c>
      <c r="Y1" s="66" t="s">
        <v>16</v>
      </c>
      <c r="Z1" s="65" t="s">
        <v>12</v>
      </c>
      <c r="AA1" s="66" t="s">
        <v>25</v>
      </c>
      <c r="AB1" s="65" t="s">
        <v>17</v>
      </c>
      <c r="AC1" s="66" t="s">
        <v>26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48" customFormat="1" ht="51.75" customHeight="1">
      <c r="A2" s="46">
        <v>1</v>
      </c>
      <c r="B2" s="41">
        <v>40138</v>
      </c>
      <c r="C2" s="35" t="s">
        <v>91</v>
      </c>
      <c r="D2" s="41" t="s">
        <v>88</v>
      </c>
      <c r="E2" s="41">
        <v>12</v>
      </c>
      <c r="F2" s="41">
        <v>1</v>
      </c>
      <c r="G2" s="41">
        <v>1</v>
      </c>
      <c r="H2" s="41">
        <v>30</v>
      </c>
      <c r="I2" s="41">
        <v>94100</v>
      </c>
      <c r="J2" s="41">
        <v>0</v>
      </c>
      <c r="K2" s="41">
        <f>ROUND((0.34*I2),0)</f>
        <v>31994</v>
      </c>
      <c r="L2" s="41">
        <v>3600</v>
      </c>
      <c r="M2" s="41">
        <f>ROUND((L2*0.34),0)</f>
        <v>1224</v>
      </c>
      <c r="N2" s="41">
        <v>1412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79">
        <f>I2+J2+K2+L2+M2+N2+O2+Q2</f>
        <v>132330</v>
      </c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4" s="56" customFormat="1" ht="41.25" customHeight="1">
      <c r="A3" s="49">
        <v>2</v>
      </c>
      <c r="B3" s="34">
        <v>40475</v>
      </c>
      <c r="C3" s="35" t="s">
        <v>125</v>
      </c>
      <c r="D3" s="34" t="s">
        <v>100</v>
      </c>
      <c r="E3" s="49">
        <v>10</v>
      </c>
      <c r="F3" s="49">
        <v>1</v>
      </c>
      <c r="G3" s="49">
        <v>1</v>
      </c>
      <c r="H3" s="41">
        <v>30</v>
      </c>
      <c r="I3" s="36">
        <v>82400</v>
      </c>
      <c r="J3" s="49">
        <v>0</v>
      </c>
      <c r="K3" s="41">
        <f aca="true" t="shared" si="0" ref="K3:K18">ROUND((0.34*I3),0)</f>
        <v>28016</v>
      </c>
      <c r="L3" s="49">
        <v>3600</v>
      </c>
      <c r="M3" s="41">
        <f aca="true" t="shared" si="1" ref="M3:M18">ROUND((L3*0.34),0)</f>
        <v>1224</v>
      </c>
      <c r="N3" s="50">
        <f aca="true" t="shared" si="2" ref="N3:N15">ROUND((I3*0.09),0)</f>
        <v>7416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51">
        <f>I3+J3+K3+L3+M3+N3+O3+Q3</f>
        <v>122656</v>
      </c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</row>
    <row r="4" spans="1:29" s="55" customFormat="1" ht="51" customHeight="1">
      <c r="A4" s="46">
        <v>3</v>
      </c>
      <c r="B4" s="37">
        <v>22525</v>
      </c>
      <c r="C4" s="35" t="s">
        <v>61</v>
      </c>
      <c r="D4" s="37" t="s">
        <v>101</v>
      </c>
      <c r="E4" s="53">
        <v>8</v>
      </c>
      <c r="F4" s="53">
        <v>1</v>
      </c>
      <c r="G4" s="53">
        <v>1</v>
      </c>
      <c r="H4" s="41">
        <v>30</v>
      </c>
      <c r="I4" s="38">
        <v>76500</v>
      </c>
      <c r="J4" s="53">
        <v>0</v>
      </c>
      <c r="K4" s="41">
        <f t="shared" si="0"/>
        <v>26010</v>
      </c>
      <c r="L4" s="53">
        <v>1800</v>
      </c>
      <c r="M4" s="41">
        <f t="shared" si="1"/>
        <v>612</v>
      </c>
      <c r="N4" s="50">
        <v>2984</v>
      </c>
      <c r="O4" s="49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1">
        <f aca="true" t="shared" si="3" ref="AC4:AC18">I4+J4+K4+L4+M4+N4+O4+Q4</f>
        <v>107906</v>
      </c>
    </row>
    <row r="5" spans="1:54" s="56" customFormat="1" ht="51.75" customHeight="1">
      <c r="A5" s="46">
        <v>4</v>
      </c>
      <c r="B5" s="39">
        <v>34739</v>
      </c>
      <c r="C5" s="35" t="s">
        <v>55</v>
      </c>
      <c r="D5" s="40" t="s">
        <v>56</v>
      </c>
      <c r="E5" s="49">
        <v>7</v>
      </c>
      <c r="F5" s="49">
        <v>1</v>
      </c>
      <c r="G5" s="49">
        <v>1</v>
      </c>
      <c r="H5" s="41">
        <v>30</v>
      </c>
      <c r="I5" s="36">
        <v>60400</v>
      </c>
      <c r="J5" s="49">
        <v>0</v>
      </c>
      <c r="K5" s="41">
        <f t="shared" si="0"/>
        <v>20536</v>
      </c>
      <c r="L5" s="49">
        <v>1800</v>
      </c>
      <c r="M5" s="41">
        <f t="shared" si="1"/>
        <v>612</v>
      </c>
      <c r="N5" s="50">
        <v>2356</v>
      </c>
      <c r="O5" s="49">
        <f>ROUND((SUM(I5,K5)*0.14),0)</f>
        <v>11331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54">
        <f t="shared" si="3"/>
        <v>97035</v>
      </c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s="56" customFormat="1" ht="41.25" customHeight="1">
      <c r="A6" s="49">
        <v>5</v>
      </c>
      <c r="B6" s="34">
        <v>54841</v>
      </c>
      <c r="C6" s="35" t="s">
        <v>96</v>
      </c>
      <c r="D6" s="34" t="s">
        <v>97</v>
      </c>
      <c r="E6" s="49">
        <v>7</v>
      </c>
      <c r="F6" s="49">
        <v>1</v>
      </c>
      <c r="G6" s="49">
        <v>1</v>
      </c>
      <c r="H6" s="41">
        <v>30</v>
      </c>
      <c r="I6" s="36">
        <v>52000</v>
      </c>
      <c r="J6" s="49">
        <v>0</v>
      </c>
      <c r="K6" s="41">
        <f t="shared" si="0"/>
        <v>17680</v>
      </c>
      <c r="L6" s="49">
        <v>1800</v>
      </c>
      <c r="M6" s="41">
        <f t="shared" si="1"/>
        <v>612</v>
      </c>
      <c r="N6" s="50">
        <f t="shared" si="2"/>
        <v>4680</v>
      </c>
      <c r="O6" s="49">
        <f aca="true" t="shared" si="4" ref="O6:O17">ROUND((SUM(I6,K6)*0.14),0)</f>
        <v>9755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54">
        <f t="shared" si="3"/>
        <v>86527</v>
      </c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s="56" customFormat="1" ht="41.25" customHeight="1">
      <c r="A7" s="46">
        <v>6</v>
      </c>
      <c r="B7" s="37">
        <v>69129</v>
      </c>
      <c r="C7" s="35" t="s">
        <v>58</v>
      </c>
      <c r="D7" s="34" t="s">
        <v>53</v>
      </c>
      <c r="E7" s="49">
        <v>6</v>
      </c>
      <c r="F7" s="49">
        <v>4</v>
      </c>
      <c r="G7" s="49">
        <v>4</v>
      </c>
      <c r="H7" s="41">
        <v>30</v>
      </c>
      <c r="I7" s="36">
        <v>39900</v>
      </c>
      <c r="J7" s="49">
        <v>0</v>
      </c>
      <c r="K7" s="41">
        <f t="shared" si="0"/>
        <v>13566</v>
      </c>
      <c r="L7" s="49">
        <v>1800</v>
      </c>
      <c r="M7" s="41">
        <f t="shared" si="1"/>
        <v>612</v>
      </c>
      <c r="N7" s="50">
        <f t="shared" si="2"/>
        <v>3591</v>
      </c>
      <c r="O7" s="49">
        <f t="shared" si="4"/>
        <v>7485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54">
        <f t="shared" si="3"/>
        <v>66954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s="56" customFormat="1" ht="41.25" customHeight="1">
      <c r="A8" s="46">
        <v>7</v>
      </c>
      <c r="B8" s="37">
        <v>69114</v>
      </c>
      <c r="C8" s="35" t="s">
        <v>124</v>
      </c>
      <c r="D8" s="34" t="s">
        <v>53</v>
      </c>
      <c r="E8" s="49">
        <v>6</v>
      </c>
      <c r="F8" s="49">
        <v>4</v>
      </c>
      <c r="G8" s="49">
        <v>4</v>
      </c>
      <c r="H8" s="41">
        <v>30</v>
      </c>
      <c r="I8" s="36">
        <v>39900</v>
      </c>
      <c r="J8" s="49">
        <v>0</v>
      </c>
      <c r="K8" s="41">
        <f t="shared" si="0"/>
        <v>13566</v>
      </c>
      <c r="L8" s="49">
        <v>1800</v>
      </c>
      <c r="M8" s="41">
        <f t="shared" si="1"/>
        <v>612</v>
      </c>
      <c r="N8" s="50">
        <f>ROUND((I8*0.09),0)</f>
        <v>3591</v>
      </c>
      <c r="O8" s="49">
        <f>ROUND((SUM(I8,K8)*0.14),0)</f>
        <v>7485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51">
        <f>I8+J8+K8+L8+M8+N8+O8+Q8</f>
        <v>66954</v>
      </c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4" s="56" customFormat="1" ht="41.25" customHeight="1">
      <c r="A9" s="49">
        <v>8</v>
      </c>
      <c r="B9" s="37">
        <v>81707</v>
      </c>
      <c r="C9" s="35" t="s">
        <v>102</v>
      </c>
      <c r="D9" s="34" t="s">
        <v>53</v>
      </c>
      <c r="E9" s="49">
        <v>6</v>
      </c>
      <c r="F9" s="49">
        <v>4</v>
      </c>
      <c r="G9" s="49">
        <v>4</v>
      </c>
      <c r="H9" s="41">
        <v>30</v>
      </c>
      <c r="I9" s="36">
        <v>37600</v>
      </c>
      <c r="J9" s="49">
        <v>0</v>
      </c>
      <c r="K9" s="41">
        <f t="shared" si="0"/>
        <v>12784</v>
      </c>
      <c r="L9" s="49">
        <v>1800</v>
      </c>
      <c r="M9" s="41">
        <f t="shared" si="1"/>
        <v>612</v>
      </c>
      <c r="N9" s="50">
        <v>2820</v>
      </c>
      <c r="O9" s="49">
        <f t="shared" si="4"/>
        <v>7054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51">
        <f t="shared" si="3"/>
        <v>62670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</row>
    <row r="10" spans="1:54" s="56" customFormat="1" ht="50.25" customHeight="1">
      <c r="A10" s="46">
        <v>9</v>
      </c>
      <c r="B10" s="37">
        <v>77329</v>
      </c>
      <c r="C10" s="35" t="s">
        <v>126</v>
      </c>
      <c r="D10" s="34" t="s">
        <v>53</v>
      </c>
      <c r="E10" s="49">
        <v>6</v>
      </c>
      <c r="F10" s="49">
        <v>4</v>
      </c>
      <c r="G10" s="49">
        <v>4</v>
      </c>
      <c r="H10" s="41">
        <v>30</v>
      </c>
      <c r="I10" s="36">
        <v>37600</v>
      </c>
      <c r="J10" s="49">
        <v>0</v>
      </c>
      <c r="K10" s="41">
        <f t="shared" si="0"/>
        <v>12784</v>
      </c>
      <c r="L10" s="49">
        <v>1800</v>
      </c>
      <c r="M10" s="41">
        <f t="shared" si="1"/>
        <v>612</v>
      </c>
      <c r="N10" s="50">
        <v>2820</v>
      </c>
      <c r="O10" s="49">
        <f t="shared" si="4"/>
        <v>7054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51">
        <f t="shared" si="3"/>
        <v>62670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</row>
    <row r="11" spans="1:54" s="58" customFormat="1" ht="41.25" customHeight="1">
      <c r="A11" s="46">
        <v>10</v>
      </c>
      <c r="B11" s="37">
        <v>45814</v>
      </c>
      <c r="C11" s="35" t="s">
        <v>116</v>
      </c>
      <c r="D11" s="37" t="s">
        <v>89</v>
      </c>
      <c r="E11" s="53">
        <v>8</v>
      </c>
      <c r="F11" s="53">
        <v>1</v>
      </c>
      <c r="G11" s="53">
        <v>1</v>
      </c>
      <c r="H11" s="41">
        <v>30</v>
      </c>
      <c r="I11" s="16">
        <v>68000</v>
      </c>
      <c r="J11" s="53">
        <v>0</v>
      </c>
      <c r="K11" s="41">
        <f t="shared" si="0"/>
        <v>23120</v>
      </c>
      <c r="L11" s="57">
        <v>1800</v>
      </c>
      <c r="M11" s="41">
        <f t="shared" si="1"/>
        <v>612</v>
      </c>
      <c r="N11" s="50">
        <f t="shared" si="2"/>
        <v>6120</v>
      </c>
      <c r="O11" s="49">
        <f t="shared" si="4"/>
        <v>12757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1">
        <f t="shared" si="3"/>
        <v>112409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</row>
    <row r="12" spans="1:54" s="58" customFormat="1" ht="57.75" customHeight="1">
      <c r="A12" s="49">
        <v>11</v>
      </c>
      <c r="B12" s="37">
        <v>47994</v>
      </c>
      <c r="C12" s="35" t="s">
        <v>98</v>
      </c>
      <c r="D12" s="37" t="s">
        <v>99</v>
      </c>
      <c r="E12" s="53">
        <v>7</v>
      </c>
      <c r="F12" s="53">
        <v>1</v>
      </c>
      <c r="G12" s="53">
        <v>1</v>
      </c>
      <c r="H12" s="41">
        <v>30</v>
      </c>
      <c r="I12" s="36">
        <v>60400</v>
      </c>
      <c r="J12" s="53">
        <v>0</v>
      </c>
      <c r="K12" s="41">
        <f t="shared" si="0"/>
        <v>20536</v>
      </c>
      <c r="L12" s="53">
        <v>1800</v>
      </c>
      <c r="M12" s="41">
        <f t="shared" si="1"/>
        <v>612</v>
      </c>
      <c r="N12" s="50">
        <v>2356</v>
      </c>
      <c r="O12" s="49">
        <f t="shared" si="4"/>
        <v>11331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1">
        <f t="shared" si="3"/>
        <v>97035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4" s="58" customFormat="1" ht="61.5" customHeight="1">
      <c r="A13" s="46">
        <v>12</v>
      </c>
      <c r="B13" s="37">
        <v>49943</v>
      </c>
      <c r="C13" s="35" t="s">
        <v>122</v>
      </c>
      <c r="D13" s="37" t="s">
        <v>57</v>
      </c>
      <c r="E13" s="53">
        <v>7</v>
      </c>
      <c r="F13" s="53">
        <v>1</v>
      </c>
      <c r="G13" s="53">
        <v>1</v>
      </c>
      <c r="H13" s="41">
        <v>30</v>
      </c>
      <c r="I13" s="36">
        <v>58600</v>
      </c>
      <c r="J13" s="53">
        <v>0</v>
      </c>
      <c r="K13" s="41">
        <f t="shared" si="0"/>
        <v>19924</v>
      </c>
      <c r="L13" s="53">
        <v>1800</v>
      </c>
      <c r="M13" s="41">
        <f t="shared" si="1"/>
        <v>612</v>
      </c>
      <c r="N13" s="50">
        <v>1055</v>
      </c>
      <c r="O13" s="49">
        <f t="shared" si="4"/>
        <v>10993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1">
        <f t="shared" si="3"/>
        <v>92984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4" s="58" customFormat="1" ht="41.25" customHeight="1">
      <c r="A14" s="46">
        <v>13</v>
      </c>
      <c r="B14" s="37">
        <v>57529</v>
      </c>
      <c r="C14" s="35" t="s">
        <v>59</v>
      </c>
      <c r="D14" s="37" t="s">
        <v>60</v>
      </c>
      <c r="E14" s="53">
        <v>7</v>
      </c>
      <c r="F14" s="53">
        <v>1</v>
      </c>
      <c r="G14" s="53">
        <v>1</v>
      </c>
      <c r="H14" s="41">
        <v>30</v>
      </c>
      <c r="I14" s="36">
        <v>55200</v>
      </c>
      <c r="J14" s="53">
        <v>0</v>
      </c>
      <c r="K14" s="41">
        <f t="shared" si="0"/>
        <v>18768</v>
      </c>
      <c r="L14" s="53">
        <v>1800</v>
      </c>
      <c r="M14" s="41">
        <f t="shared" si="1"/>
        <v>612</v>
      </c>
      <c r="N14" s="50">
        <f t="shared" si="2"/>
        <v>4968</v>
      </c>
      <c r="O14" s="49">
        <f t="shared" si="4"/>
        <v>10356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1">
        <f t="shared" si="3"/>
        <v>91704</v>
      </c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</row>
    <row r="15" spans="1:54" s="58" customFormat="1" ht="41.25" customHeight="1">
      <c r="A15" s="49">
        <v>14</v>
      </c>
      <c r="B15" s="37">
        <v>61083</v>
      </c>
      <c r="C15" s="35" t="s">
        <v>117</v>
      </c>
      <c r="D15" s="41" t="s">
        <v>90</v>
      </c>
      <c r="E15" s="53">
        <v>6</v>
      </c>
      <c r="F15" s="53">
        <v>1</v>
      </c>
      <c r="G15" s="53">
        <v>1</v>
      </c>
      <c r="H15" s="41">
        <v>30</v>
      </c>
      <c r="I15" s="38">
        <v>42300</v>
      </c>
      <c r="J15" s="53">
        <v>0</v>
      </c>
      <c r="K15" s="41">
        <f t="shared" si="0"/>
        <v>14382</v>
      </c>
      <c r="L15" s="53">
        <v>1800</v>
      </c>
      <c r="M15" s="41">
        <f t="shared" si="1"/>
        <v>612</v>
      </c>
      <c r="N15" s="50">
        <f t="shared" si="2"/>
        <v>3807</v>
      </c>
      <c r="O15" s="49">
        <f t="shared" si="4"/>
        <v>7935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1">
        <f t="shared" si="3"/>
        <v>70836</v>
      </c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1:54" s="56" customFormat="1" ht="48" customHeight="1">
      <c r="A16" s="46">
        <v>15</v>
      </c>
      <c r="B16" s="37">
        <v>53927</v>
      </c>
      <c r="C16" s="35" t="s">
        <v>103</v>
      </c>
      <c r="D16" s="42" t="s">
        <v>104</v>
      </c>
      <c r="E16" s="49">
        <v>4</v>
      </c>
      <c r="F16" s="49">
        <v>1</v>
      </c>
      <c r="G16" s="49">
        <v>1</v>
      </c>
      <c r="H16" s="41">
        <v>30</v>
      </c>
      <c r="I16" s="36">
        <v>29600</v>
      </c>
      <c r="J16" s="49">
        <v>0</v>
      </c>
      <c r="K16" s="41">
        <f t="shared" si="0"/>
        <v>10064</v>
      </c>
      <c r="L16" s="49">
        <v>1800</v>
      </c>
      <c r="M16" s="41">
        <f t="shared" si="1"/>
        <v>612</v>
      </c>
      <c r="N16" s="50">
        <v>1154</v>
      </c>
      <c r="O16" s="49">
        <f t="shared" si="4"/>
        <v>5553</v>
      </c>
      <c r="P16" s="49">
        <v>0</v>
      </c>
      <c r="Q16" s="49">
        <v>700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f t="shared" si="3"/>
        <v>49483</v>
      </c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s="56" customFormat="1" ht="51.75" customHeight="1">
      <c r="A17" s="46">
        <v>16</v>
      </c>
      <c r="B17" s="37">
        <v>81710</v>
      </c>
      <c r="C17" s="43" t="s">
        <v>105</v>
      </c>
      <c r="D17" s="44" t="s">
        <v>106</v>
      </c>
      <c r="E17" s="49">
        <v>2</v>
      </c>
      <c r="F17" s="49">
        <v>1</v>
      </c>
      <c r="G17" s="49">
        <v>1</v>
      </c>
      <c r="H17" s="41">
        <v>30</v>
      </c>
      <c r="I17" s="36">
        <v>21100</v>
      </c>
      <c r="J17" s="49">
        <v>0</v>
      </c>
      <c r="K17" s="41">
        <f t="shared" si="0"/>
        <v>7174</v>
      </c>
      <c r="L17" s="49">
        <v>900</v>
      </c>
      <c r="M17" s="41">
        <f t="shared" si="1"/>
        <v>306</v>
      </c>
      <c r="N17" s="52">
        <v>570</v>
      </c>
      <c r="O17" s="49">
        <f t="shared" si="4"/>
        <v>3958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54">
        <f t="shared" si="3"/>
        <v>34008</v>
      </c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</row>
    <row r="18" spans="1:54" s="56" customFormat="1" ht="66" customHeight="1">
      <c r="A18" s="49">
        <v>17</v>
      </c>
      <c r="B18" s="37">
        <v>21794</v>
      </c>
      <c r="C18" s="43" t="s">
        <v>120</v>
      </c>
      <c r="D18" s="44" t="s">
        <v>121</v>
      </c>
      <c r="E18" s="49">
        <v>3</v>
      </c>
      <c r="F18" s="49">
        <v>3</v>
      </c>
      <c r="G18" s="49">
        <v>1</v>
      </c>
      <c r="H18" s="41">
        <v>30</v>
      </c>
      <c r="I18" s="36">
        <v>35000</v>
      </c>
      <c r="J18" s="49">
        <v>0</v>
      </c>
      <c r="K18" s="41">
        <f t="shared" si="0"/>
        <v>11900</v>
      </c>
      <c r="L18" s="49">
        <v>1800</v>
      </c>
      <c r="M18" s="41">
        <f t="shared" si="1"/>
        <v>612</v>
      </c>
      <c r="N18" s="52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54">
        <f t="shared" si="3"/>
        <v>49312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</row>
    <row r="19" spans="1:29" s="55" customFormat="1" ht="36.75" customHeight="1">
      <c r="A19" s="59"/>
      <c r="B19" s="45"/>
      <c r="C19" s="45"/>
      <c r="D19" s="45"/>
      <c r="E19" s="53"/>
      <c r="F19" s="53"/>
      <c r="G19" s="53"/>
      <c r="H19" s="53"/>
      <c r="I19" s="63">
        <f>SUM(I2:I18)</f>
        <v>890600</v>
      </c>
      <c r="J19" s="63">
        <f aca="true" t="shared" si="5" ref="J19:AB19">SUM(J2:J18)</f>
        <v>0</v>
      </c>
      <c r="K19" s="63">
        <f t="shared" si="5"/>
        <v>302804</v>
      </c>
      <c r="L19" s="63">
        <f t="shared" si="5"/>
        <v>33300</v>
      </c>
      <c r="M19" s="63">
        <f t="shared" si="5"/>
        <v>11322</v>
      </c>
      <c r="N19" s="63">
        <f t="shared" si="5"/>
        <v>51700</v>
      </c>
      <c r="O19" s="63">
        <f t="shared" si="5"/>
        <v>113047</v>
      </c>
      <c r="P19" s="63">
        <f t="shared" si="5"/>
        <v>0</v>
      </c>
      <c r="Q19" s="63">
        <f t="shared" si="5"/>
        <v>700</v>
      </c>
      <c r="R19" s="63">
        <f t="shared" si="5"/>
        <v>0</v>
      </c>
      <c r="S19" s="63">
        <f t="shared" si="5"/>
        <v>0</v>
      </c>
      <c r="T19" s="63">
        <f t="shared" si="5"/>
        <v>0</v>
      </c>
      <c r="U19" s="63">
        <f t="shared" si="5"/>
        <v>0</v>
      </c>
      <c r="V19" s="63">
        <f t="shared" si="5"/>
        <v>0</v>
      </c>
      <c r="W19" s="63">
        <f t="shared" si="5"/>
        <v>0</v>
      </c>
      <c r="X19" s="63">
        <f t="shared" si="5"/>
        <v>0</v>
      </c>
      <c r="Y19" s="63">
        <f t="shared" si="5"/>
        <v>0</v>
      </c>
      <c r="Z19" s="63">
        <f t="shared" si="5"/>
        <v>0</v>
      </c>
      <c r="AA19" s="63">
        <f t="shared" si="5"/>
        <v>0</v>
      </c>
      <c r="AB19" s="63">
        <f t="shared" si="5"/>
        <v>0</v>
      </c>
      <c r="AC19" s="63">
        <f>SUM(AC2:AC18)</f>
        <v>1403473</v>
      </c>
    </row>
    <row r="20" spans="1:29" ht="27" customHeight="1">
      <c r="A20" s="5"/>
      <c r="B20" s="8"/>
      <c r="C20" s="8"/>
      <c r="D20" s="81" t="s">
        <v>128</v>
      </c>
      <c r="E20" s="82"/>
      <c r="F20" s="83"/>
      <c r="G20" s="5"/>
      <c r="H20" s="5"/>
      <c r="I20" s="10"/>
      <c r="J20" s="5"/>
      <c r="K20" s="3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7"/>
    </row>
    <row r="21" spans="1:12" ht="17.25" customHeight="1">
      <c r="A21" s="5"/>
      <c r="B21" s="9"/>
      <c r="C21" s="11"/>
      <c r="D21" s="68" t="s">
        <v>62</v>
      </c>
      <c r="E21" s="90" t="s">
        <v>131</v>
      </c>
      <c r="F21" s="91"/>
      <c r="G21" s="91"/>
      <c r="H21" s="92"/>
      <c r="I21" s="12"/>
      <c r="J21" s="12"/>
      <c r="K21" s="32"/>
      <c r="L21" s="12"/>
    </row>
    <row r="22" spans="1:29" ht="40.5" customHeight="1">
      <c r="A22" s="5"/>
      <c r="B22" s="8"/>
      <c r="C22" s="11"/>
      <c r="D22" s="67"/>
      <c r="E22" s="12"/>
      <c r="F22" s="12"/>
      <c r="G22" s="12"/>
      <c r="H22" s="12"/>
      <c r="I22" s="12"/>
      <c r="J22" s="12"/>
      <c r="K22" s="3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ht="29.25" customHeight="1">
      <c r="A23" s="5"/>
      <c r="B23" s="9"/>
      <c r="C23" s="11"/>
      <c r="D23" s="68" t="s">
        <v>109</v>
      </c>
      <c r="E23" s="88" t="s">
        <v>123</v>
      </c>
      <c r="F23" s="89"/>
      <c r="G23" s="89"/>
      <c r="H23" s="89"/>
      <c r="I23" s="89"/>
      <c r="J23" s="89"/>
      <c r="K23" s="30"/>
      <c r="L23" s="33"/>
      <c r="M23" s="3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80" t="s">
        <v>92</v>
      </c>
      <c r="Z23" s="80"/>
      <c r="AA23" s="80"/>
      <c r="AB23" s="80"/>
      <c r="AC23" s="80"/>
    </row>
    <row r="24" spans="1:29" ht="27.75" customHeight="1">
      <c r="A24" s="5"/>
      <c r="B24" s="9"/>
      <c r="C24" s="11"/>
      <c r="D24" s="67" t="s">
        <v>108</v>
      </c>
      <c r="E24" s="64" t="s">
        <v>132</v>
      </c>
      <c r="F24" s="12"/>
      <c r="G24" s="12"/>
      <c r="H24" s="12"/>
      <c r="I24" s="12"/>
      <c r="J24" s="12"/>
      <c r="K24" s="32"/>
      <c r="L24" s="84"/>
      <c r="M24" s="84"/>
      <c r="N24" s="5"/>
      <c r="O24" s="85" t="s">
        <v>95</v>
      </c>
      <c r="P24" s="86"/>
      <c r="Q24" s="8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64" t="e">
        <f>#REF!</f>
        <v>#REF!</v>
      </c>
    </row>
    <row r="25" ht="64.5" customHeight="1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</sheetData>
  <sheetProtection/>
  <mergeCells count="6">
    <mergeCell ref="Y23:AC23"/>
    <mergeCell ref="D20:F20"/>
    <mergeCell ref="L24:M24"/>
    <mergeCell ref="O24:Q24"/>
    <mergeCell ref="E23:J23"/>
    <mergeCell ref="E21:H21"/>
  </mergeCells>
  <printOptions horizontalCentered="1"/>
  <pageMargins left="0" right="0.3937007874015748" top="0.7874015748031497" bottom="0.1968503937007874" header="0.1968503937007874" footer="0.1968503937007874"/>
  <pageSetup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zoomScalePageLayoutView="0" workbookViewId="0" topLeftCell="B7">
      <selection activeCell="D10" sqref="D10"/>
    </sheetView>
  </sheetViews>
  <sheetFormatPr defaultColWidth="9.140625" defaultRowHeight="15"/>
  <cols>
    <col min="2" max="2" width="5.28125" style="0" customWidth="1"/>
    <col min="3" max="3" width="30.28125" style="0" customWidth="1"/>
    <col min="4" max="4" width="9.8515625" style="0" bestFit="1" customWidth="1"/>
    <col min="5" max="5" width="6.00390625" style="0" customWidth="1"/>
    <col min="6" max="6" width="58.140625" style="0" customWidth="1"/>
    <col min="7" max="7" width="10.8515625" style="0" customWidth="1"/>
    <col min="8" max="8" width="12.57421875" style="0" customWidth="1"/>
  </cols>
  <sheetData>
    <row r="1" spans="2:8" ht="15">
      <c r="B1" s="93" t="s">
        <v>63</v>
      </c>
      <c r="C1" s="93"/>
      <c r="D1" s="93"/>
      <c r="E1" s="93"/>
      <c r="F1" s="93"/>
      <c r="G1" s="93"/>
      <c r="H1" s="93"/>
    </row>
    <row r="2" spans="2:8" ht="15">
      <c r="B2" s="93" t="s">
        <v>129</v>
      </c>
      <c r="C2" s="93"/>
      <c r="D2" s="93"/>
      <c r="E2" s="93"/>
      <c r="F2" s="93"/>
      <c r="G2" s="93"/>
      <c r="H2" s="93"/>
    </row>
    <row r="4" spans="2:8" ht="15">
      <c r="B4" s="94" t="s">
        <v>64</v>
      </c>
      <c r="C4" s="94"/>
      <c r="D4" s="94"/>
      <c r="E4" s="94" t="s">
        <v>65</v>
      </c>
      <c r="F4" s="94"/>
      <c r="G4" s="94"/>
      <c r="H4" s="94"/>
    </row>
    <row r="5" spans="2:8" ht="26.25">
      <c r="B5" s="13" t="s">
        <v>66</v>
      </c>
      <c r="C5" s="13" t="s">
        <v>67</v>
      </c>
      <c r="D5" s="13" t="s">
        <v>68</v>
      </c>
      <c r="E5" s="13" t="s">
        <v>66</v>
      </c>
      <c r="F5" s="13" t="s">
        <v>69</v>
      </c>
      <c r="G5" s="69" t="s">
        <v>68</v>
      </c>
      <c r="H5" s="77" t="s">
        <v>70</v>
      </c>
    </row>
    <row r="6" spans="2:8" ht="21.75" customHeight="1">
      <c r="B6" s="13">
        <v>1</v>
      </c>
      <c r="C6" s="13" t="s">
        <v>71</v>
      </c>
      <c r="D6" s="72">
        <f>'JUNE-2022'!I19</f>
        <v>890600</v>
      </c>
      <c r="E6" s="69">
        <v>1</v>
      </c>
      <c r="F6" s="13" t="s">
        <v>72</v>
      </c>
      <c r="G6" s="71">
        <v>0</v>
      </c>
      <c r="H6" s="71"/>
    </row>
    <row r="7" spans="2:8" ht="21.75" customHeight="1">
      <c r="B7" s="13">
        <v>2</v>
      </c>
      <c r="C7" s="13" t="s">
        <v>73</v>
      </c>
      <c r="D7" s="72">
        <f>'JUNE-2022'!K19</f>
        <v>302804</v>
      </c>
      <c r="E7" s="69">
        <v>2</v>
      </c>
      <c r="F7" s="13" t="s">
        <v>74</v>
      </c>
      <c r="G7" s="72" t="e">
        <f>'JUNE-2022'!#REF!</f>
        <v>#REF!</v>
      </c>
      <c r="H7" s="71"/>
    </row>
    <row r="8" spans="2:8" ht="21.75" customHeight="1">
      <c r="B8" s="13">
        <v>3</v>
      </c>
      <c r="C8" s="13" t="s">
        <v>75</v>
      </c>
      <c r="D8" s="72">
        <f>'JUNE-2022'!L19</f>
        <v>33300</v>
      </c>
      <c r="E8" s="69">
        <v>3</v>
      </c>
      <c r="F8" s="13" t="s">
        <v>76</v>
      </c>
      <c r="G8" s="71">
        <f>'[1]Pay'!AR22</f>
        <v>0</v>
      </c>
      <c r="H8" s="72" t="e">
        <f>G7+G8</f>
        <v>#REF!</v>
      </c>
    </row>
    <row r="9" spans="2:8" ht="21.75" customHeight="1">
      <c r="B9" s="13">
        <v>4</v>
      </c>
      <c r="C9" s="13" t="s">
        <v>77</v>
      </c>
      <c r="D9" s="72">
        <f>'JUNE-2022'!M19</f>
        <v>11322</v>
      </c>
      <c r="E9" s="69">
        <v>4</v>
      </c>
      <c r="F9" s="13" t="s">
        <v>93</v>
      </c>
      <c r="G9" s="71" t="e">
        <f>'JUNE-2022'!#REF!</f>
        <v>#REF!</v>
      </c>
      <c r="H9" s="71"/>
    </row>
    <row r="10" spans="2:8" ht="21.75" customHeight="1">
      <c r="B10" s="13">
        <v>5</v>
      </c>
      <c r="C10" s="13" t="s">
        <v>78</v>
      </c>
      <c r="D10" s="72">
        <f>'JUNE-2022'!N19</f>
        <v>51700</v>
      </c>
      <c r="E10" s="69">
        <v>5</v>
      </c>
      <c r="F10" s="13" t="s">
        <v>94</v>
      </c>
      <c r="G10" s="71" t="e">
        <f>'JUNE-2022'!#REF!</f>
        <v>#REF!</v>
      </c>
      <c r="H10" s="71" t="e">
        <f>G9+G10</f>
        <v>#REF!</v>
      </c>
    </row>
    <row r="11" spans="2:8" ht="21.75" customHeight="1">
      <c r="B11" s="13">
        <v>6</v>
      </c>
      <c r="C11" s="13" t="s">
        <v>79</v>
      </c>
      <c r="D11" s="72">
        <f>'JUNE-2022'!O19</f>
        <v>113047</v>
      </c>
      <c r="E11" s="69">
        <v>6</v>
      </c>
      <c r="F11" s="13" t="s">
        <v>80</v>
      </c>
      <c r="G11" s="71" t="e">
        <f>'JUNE-2022'!#REF!</f>
        <v>#REF!</v>
      </c>
      <c r="H11" s="71" t="e">
        <f>G11</f>
        <v>#REF!</v>
      </c>
    </row>
    <row r="12" spans="2:8" ht="21.75" customHeight="1">
      <c r="B12" s="13">
        <v>7</v>
      </c>
      <c r="C12" s="13" t="s">
        <v>81</v>
      </c>
      <c r="D12" s="72">
        <f>'JUNE-2022'!Q16</f>
        <v>700</v>
      </c>
      <c r="E12" s="69">
        <v>7</v>
      </c>
      <c r="F12" s="13" t="s">
        <v>107</v>
      </c>
      <c r="G12" s="71" t="e">
        <f>'JUNE-2022'!#REF!+'JUNE-2022'!#REF!</f>
        <v>#REF!</v>
      </c>
      <c r="H12" s="71" t="e">
        <f>G12</f>
        <v>#REF!</v>
      </c>
    </row>
    <row r="13" spans="2:8" ht="21.75" customHeight="1">
      <c r="B13" s="13">
        <v>8</v>
      </c>
      <c r="C13" s="13"/>
      <c r="D13" s="72">
        <f>'JUNE-2022'!I24</f>
        <v>0</v>
      </c>
      <c r="E13" s="69">
        <v>8</v>
      </c>
      <c r="F13" s="18" t="s">
        <v>130</v>
      </c>
      <c r="G13" s="72" t="e">
        <f>'JUNE-2022'!#REF!</f>
        <v>#REF!</v>
      </c>
      <c r="H13" s="71" t="e">
        <f>G13</f>
        <v>#REF!</v>
      </c>
    </row>
    <row r="14" spans="2:8" ht="21.75" customHeight="1">
      <c r="B14" s="13">
        <v>9</v>
      </c>
      <c r="C14" s="13"/>
      <c r="D14" s="72">
        <f>'JUNE-2022'!I25</f>
        <v>0</v>
      </c>
      <c r="E14" s="69">
        <v>9</v>
      </c>
      <c r="F14" s="14" t="s">
        <v>82</v>
      </c>
      <c r="G14" s="75" t="e">
        <f>SUM(G7:G13)</f>
        <v>#REF!</v>
      </c>
      <c r="H14" s="73" t="e">
        <f>SUM(H7:H13)</f>
        <v>#REF!</v>
      </c>
    </row>
    <row r="15" spans="2:8" ht="21.75" customHeight="1">
      <c r="B15" s="13">
        <v>10</v>
      </c>
      <c r="C15" s="13"/>
      <c r="D15" s="72">
        <f>'JUNE-2022'!I26</f>
        <v>0</v>
      </c>
      <c r="E15" s="69">
        <v>10</v>
      </c>
      <c r="F15" s="13" t="s">
        <v>83</v>
      </c>
      <c r="G15" s="71">
        <f>'[1]Pay'!AX22</f>
        <v>0</v>
      </c>
      <c r="H15" s="71">
        <f>G15</f>
        <v>0</v>
      </c>
    </row>
    <row r="16" spans="2:8" ht="21.75" customHeight="1">
      <c r="B16" s="13">
        <v>11</v>
      </c>
      <c r="C16" s="13"/>
      <c r="D16" s="72"/>
      <c r="E16" s="69">
        <v>11</v>
      </c>
      <c r="F16" s="78" t="s">
        <v>46</v>
      </c>
      <c r="G16" s="72" t="e">
        <f>'JUNE-2022'!#REF!</f>
        <v>#REF!</v>
      </c>
      <c r="H16" s="71" t="e">
        <f>G16</f>
        <v>#REF!</v>
      </c>
    </row>
    <row r="17" spans="2:8" ht="21.75" customHeight="1">
      <c r="B17" s="13">
        <v>12</v>
      </c>
      <c r="C17" s="13"/>
      <c r="D17" s="72">
        <f>'JUNE-2022'!I27</f>
        <v>0</v>
      </c>
      <c r="E17" s="69">
        <v>12</v>
      </c>
      <c r="F17" s="13" t="s">
        <v>27</v>
      </c>
      <c r="G17" s="71" t="e">
        <f>'JUNE-2022'!#REF!</f>
        <v>#REF!</v>
      </c>
      <c r="H17" s="71" t="e">
        <f>G17</f>
        <v>#REF!</v>
      </c>
    </row>
    <row r="18" spans="2:8" ht="21.75" customHeight="1">
      <c r="B18" s="13">
        <v>13</v>
      </c>
      <c r="C18" s="13"/>
      <c r="D18" s="72"/>
      <c r="E18" s="69">
        <v>13</v>
      </c>
      <c r="F18" s="14" t="s">
        <v>84</v>
      </c>
      <c r="G18" s="75" t="e">
        <f>G15+G16+G17</f>
        <v>#REF!</v>
      </c>
      <c r="H18" s="75" t="e">
        <f>H15+H16+H17</f>
        <v>#REF!</v>
      </c>
    </row>
    <row r="19" spans="2:8" ht="21.75" customHeight="1">
      <c r="B19" s="13">
        <v>14</v>
      </c>
      <c r="C19" s="13"/>
      <c r="D19" s="72"/>
      <c r="E19" s="69">
        <v>14</v>
      </c>
      <c r="F19" s="14" t="s">
        <v>85</v>
      </c>
      <c r="G19" s="73" t="e">
        <f>G14+G18</f>
        <v>#REF!</v>
      </c>
      <c r="H19" s="73" t="e">
        <f>H14+H18</f>
        <v>#REF!</v>
      </c>
    </row>
    <row r="20" spans="2:8" ht="21.75" customHeight="1">
      <c r="B20" s="13">
        <v>15</v>
      </c>
      <c r="C20" s="13"/>
      <c r="D20" s="72"/>
      <c r="E20" s="69">
        <v>15</v>
      </c>
      <c r="F20" s="13" t="s">
        <v>86</v>
      </c>
      <c r="G20" s="71" t="e">
        <f>'JUNE-2022'!#REF!</f>
        <v>#REF!</v>
      </c>
      <c r="H20" s="71" t="e">
        <f>G20</f>
        <v>#REF!</v>
      </c>
    </row>
    <row r="21" spans="2:8" ht="21.75" customHeight="1">
      <c r="B21" s="13"/>
      <c r="C21" s="15" t="s">
        <v>87</v>
      </c>
      <c r="D21" s="76">
        <f>SUM(D6:D20)</f>
        <v>1403473</v>
      </c>
      <c r="E21" s="70"/>
      <c r="F21" s="15" t="s">
        <v>87</v>
      </c>
      <c r="G21" s="74" t="e">
        <f>G19+G20</f>
        <v>#REF!</v>
      </c>
      <c r="H21" s="74" t="e">
        <f>H19+H20</f>
        <v>#REF!</v>
      </c>
    </row>
    <row r="25" ht="15">
      <c r="G25" t="s">
        <v>88</v>
      </c>
    </row>
  </sheetData>
  <sheetProtection/>
  <mergeCells count="4">
    <mergeCell ref="B1:H1"/>
    <mergeCell ref="B2:H2"/>
    <mergeCell ref="B4:D4"/>
    <mergeCell ref="E4:H4"/>
  </mergeCells>
  <printOptions/>
  <pageMargins left="0.7" right="0.7" top="0.75" bottom="0.75" header="0.3" footer="0.3"/>
  <pageSetup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"/>
  <sheetViews>
    <sheetView zoomScale="60" zoomScaleNormal="60" zoomScalePageLayoutView="0" workbookViewId="0" topLeftCell="A1">
      <selection activeCell="I8" sqref="I8"/>
    </sheetView>
  </sheetViews>
  <sheetFormatPr defaultColWidth="9.140625" defaultRowHeight="15"/>
  <cols>
    <col min="1" max="1" width="12.7109375" style="0" bestFit="1" customWidth="1"/>
    <col min="2" max="8" width="9.140625" style="0" hidden="1" customWidth="1"/>
    <col min="9" max="9" width="12.421875" style="0" customWidth="1"/>
    <col min="10" max="10" width="0" style="0" hidden="1" customWidth="1"/>
    <col min="11" max="11" width="11.00390625" style="0" customWidth="1"/>
    <col min="12" max="14" width="9.28125" style="0" bestFit="1" customWidth="1"/>
    <col min="15" max="15" width="12.140625" style="0" customWidth="1"/>
    <col min="16" max="16" width="0" style="0" hidden="1" customWidth="1"/>
    <col min="17" max="17" width="9.28125" style="0" bestFit="1" customWidth="1"/>
    <col min="18" max="28" width="0" style="0" hidden="1" customWidth="1"/>
    <col min="29" max="29" width="13.8515625" style="0" customWidth="1"/>
    <col min="30" max="30" width="9.28125" style="0" bestFit="1" customWidth="1"/>
    <col min="31" max="33" width="0" style="0" hidden="1" customWidth="1"/>
    <col min="34" max="35" width="9.28125" style="0" bestFit="1" customWidth="1"/>
    <col min="36" max="40" width="0" style="0" hidden="1" customWidth="1"/>
    <col min="41" max="43" width="9.28125" style="0" bestFit="1" customWidth="1"/>
    <col min="44" max="51" width="0" style="0" hidden="1" customWidth="1"/>
    <col min="52" max="52" width="9.28125" style="0" bestFit="1" customWidth="1"/>
    <col min="53" max="53" width="6.140625" style="0" customWidth="1"/>
    <col min="54" max="54" width="7.8515625" style="0" customWidth="1"/>
    <col min="55" max="55" width="0" style="0" hidden="1" customWidth="1"/>
    <col min="56" max="56" width="1.8515625" style="0" customWidth="1"/>
    <col min="57" max="57" width="12.8515625" style="0" customWidth="1"/>
    <col min="58" max="58" width="0" style="0" hidden="1" customWidth="1"/>
    <col min="59" max="59" width="7.421875" style="0" customWidth="1"/>
    <col min="60" max="60" width="13.8515625" style="0" customWidth="1"/>
    <col min="61" max="61" width="12.7109375" style="0" customWidth="1"/>
  </cols>
  <sheetData>
    <row r="1" spans="1:62" s="29" customFormat="1" ht="288">
      <c r="A1" s="19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19" t="s">
        <v>5</v>
      </c>
      <c r="G1" s="19" t="s">
        <v>6</v>
      </c>
      <c r="H1" s="19" t="s">
        <v>7</v>
      </c>
      <c r="I1" s="21" t="s">
        <v>8</v>
      </c>
      <c r="J1" s="22" t="s">
        <v>9</v>
      </c>
      <c r="K1" s="22" t="s">
        <v>110</v>
      </c>
      <c r="L1" s="22" t="s">
        <v>10</v>
      </c>
      <c r="M1" s="23" t="s">
        <v>11</v>
      </c>
      <c r="N1" s="22" t="s">
        <v>111</v>
      </c>
      <c r="O1" s="22" t="s">
        <v>13</v>
      </c>
      <c r="P1" s="21" t="s">
        <v>14</v>
      </c>
      <c r="Q1" s="21" t="s">
        <v>15</v>
      </c>
      <c r="R1" s="21" t="s">
        <v>18</v>
      </c>
      <c r="S1" s="22" t="s">
        <v>20</v>
      </c>
      <c r="T1" s="21" t="s">
        <v>21</v>
      </c>
      <c r="U1" s="22" t="s">
        <v>22</v>
      </c>
      <c r="V1" s="21" t="s">
        <v>23</v>
      </c>
      <c r="W1" s="21" t="s">
        <v>24</v>
      </c>
      <c r="X1" s="21" t="s">
        <v>19</v>
      </c>
      <c r="Y1" s="22" t="s">
        <v>16</v>
      </c>
      <c r="Z1" s="21" t="s">
        <v>12</v>
      </c>
      <c r="AA1" s="22" t="s">
        <v>25</v>
      </c>
      <c r="AB1" s="21" t="s">
        <v>17</v>
      </c>
      <c r="AC1" s="22" t="s">
        <v>26</v>
      </c>
      <c r="AD1" s="24" t="s">
        <v>27</v>
      </c>
      <c r="AE1" s="19" t="s">
        <v>28</v>
      </c>
      <c r="AF1" s="21" t="s">
        <v>29</v>
      </c>
      <c r="AG1" s="21" t="s">
        <v>30</v>
      </c>
      <c r="AH1" s="25" t="s">
        <v>31</v>
      </c>
      <c r="AI1" s="25" t="s">
        <v>13</v>
      </c>
      <c r="AJ1" s="19" t="s">
        <v>32</v>
      </c>
      <c r="AK1" s="22" t="s">
        <v>33</v>
      </c>
      <c r="AL1" s="26" t="s">
        <v>34</v>
      </c>
      <c r="AM1" s="19" t="s">
        <v>35</v>
      </c>
      <c r="AN1" s="26" t="s">
        <v>34</v>
      </c>
      <c r="AO1" s="26" t="s">
        <v>112</v>
      </c>
      <c r="AP1" s="26" t="s">
        <v>36</v>
      </c>
      <c r="AQ1" s="19" t="s">
        <v>54</v>
      </c>
      <c r="AR1" s="19" t="s">
        <v>37</v>
      </c>
      <c r="AS1" s="19" t="s">
        <v>38</v>
      </c>
      <c r="AT1" s="19" t="s">
        <v>39</v>
      </c>
      <c r="AU1" s="27" t="s">
        <v>40</v>
      </c>
      <c r="AV1" s="19" t="s">
        <v>41</v>
      </c>
      <c r="AW1" s="26" t="s">
        <v>34</v>
      </c>
      <c r="AX1" s="22" t="s">
        <v>42</v>
      </c>
      <c r="AY1" s="26" t="s">
        <v>34</v>
      </c>
      <c r="AZ1" s="26" t="s">
        <v>43</v>
      </c>
      <c r="BA1" s="28" t="s">
        <v>12</v>
      </c>
      <c r="BB1" s="21" t="s">
        <v>44</v>
      </c>
      <c r="BC1" s="19" t="s">
        <v>45</v>
      </c>
      <c r="BD1" s="19" t="s">
        <v>46</v>
      </c>
      <c r="BE1" s="19" t="s">
        <v>47</v>
      </c>
      <c r="BF1" s="19" t="s">
        <v>48</v>
      </c>
      <c r="BG1" s="21" t="s">
        <v>49</v>
      </c>
      <c r="BH1" s="22" t="s">
        <v>50</v>
      </c>
      <c r="BI1" s="22" t="s">
        <v>51</v>
      </c>
      <c r="BJ1" s="19" t="s">
        <v>52</v>
      </c>
    </row>
    <row r="2" spans="1:61" s="29" customFormat="1" ht="70.5" customHeight="1">
      <c r="A2" s="60" t="s">
        <v>113</v>
      </c>
      <c r="B2" s="60"/>
      <c r="C2" s="60"/>
      <c r="D2" s="60"/>
      <c r="E2" s="60"/>
      <c r="F2" s="60"/>
      <c r="G2" s="60"/>
      <c r="H2" s="60"/>
      <c r="I2" s="60">
        <f>SUM('JUNE-2022'!I2:'JUNE-2022'!I15)</f>
        <v>804900</v>
      </c>
      <c r="J2" s="60">
        <f>SUM('JUNE-2022'!J2:'JUNE-2022'!J15)</f>
        <v>0</v>
      </c>
      <c r="K2" s="60">
        <f>SUM('JUNE-2022'!K2:'JUNE-2022'!K15)</f>
        <v>273666</v>
      </c>
      <c r="L2" s="60">
        <f>SUM('JUNE-2022'!L2:'JUNE-2022'!L15)</f>
        <v>28800</v>
      </c>
      <c r="M2" s="60">
        <f>SUM('JUNE-2022'!M2:'JUNE-2022'!M15)</f>
        <v>9792</v>
      </c>
      <c r="N2" s="60">
        <f>SUM('JUNE-2022'!N2:'JUNE-2022'!N15)</f>
        <v>49976</v>
      </c>
      <c r="O2" s="60">
        <f>SUM('JUNE-2022'!O2:'JUNE-2022'!O15)</f>
        <v>103536</v>
      </c>
      <c r="P2" s="60">
        <f>SUM('JUNE-2022'!P2:'JUNE-2022'!P15)</f>
        <v>0</v>
      </c>
      <c r="Q2" s="60">
        <f>SUM('JUNE-2022'!Q2:'JUNE-2022'!Q15)</f>
        <v>0</v>
      </c>
      <c r="R2" s="60">
        <f>SUM('JUNE-2022'!R2:'JUNE-2022'!R15)</f>
        <v>0</v>
      </c>
      <c r="S2" s="60">
        <f>SUM('JUNE-2022'!S2:'JUNE-2022'!S15)</f>
        <v>0</v>
      </c>
      <c r="T2" s="60">
        <f>SUM('JUNE-2022'!T2:'JUNE-2022'!T15)</f>
        <v>0</v>
      </c>
      <c r="U2" s="60">
        <f>SUM('JUNE-2022'!U2:'JUNE-2022'!U15)</f>
        <v>0</v>
      </c>
      <c r="V2" s="60">
        <f>SUM('JUNE-2022'!V2:'JUNE-2022'!V15)</f>
        <v>0</v>
      </c>
      <c r="W2" s="60">
        <f>SUM('JUNE-2022'!W2:'JUNE-2022'!W15)</f>
        <v>0</v>
      </c>
      <c r="X2" s="60">
        <f>SUM('JUNE-2022'!X2:'JUNE-2022'!X15)</f>
        <v>0</v>
      </c>
      <c r="Y2" s="60">
        <f>SUM('JUNE-2022'!Y2:'JUNE-2022'!Y15)</f>
        <v>0</v>
      </c>
      <c r="Z2" s="60">
        <f>SUM('JUNE-2022'!Z2:'JUNE-2022'!Z15)</f>
        <v>0</v>
      </c>
      <c r="AA2" s="60">
        <f>SUM('JUNE-2022'!AA2:'JUNE-2022'!AA15)</f>
        <v>0</v>
      </c>
      <c r="AB2" s="60">
        <f>SUM('JUNE-2022'!AB2:'JUNE-2022'!AB15)</f>
        <v>0</v>
      </c>
      <c r="AC2" s="60">
        <f>SUM('JUNE-2022'!AC2:'JUNE-2022'!AC15)</f>
        <v>1270670</v>
      </c>
      <c r="AD2" s="60" t="e">
        <f>SUM('JUNE-2022'!#REF!:'JUNE-2022'!#REF!)</f>
        <v>#REF!</v>
      </c>
      <c r="AE2" s="60" t="e">
        <f>SUM('JUNE-2022'!#REF!:'JUNE-2022'!#REF!)</f>
        <v>#REF!</v>
      </c>
      <c r="AF2" s="60" t="e">
        <f>SUM('JUNE-2022'!#REF!:'JUNE-2022'!#REF!)</f>
        <v>#REF!</v>
      </c>
      <c r="AG2" s="60" t="e">
        <f>SUM('JUNE-2022'!#REF!:'JUNE-2022'!#REF!)</f>
        <v>#REF!</v>
      </c>
      <c r="AH2" s="60" t="e">
        <f>SUM('JUNE-2022'!#REF!:'JUNE-2022'!#REF!)</f>
        <v>#REF!</v>
      </c>
      <c r="AI2" s="60" t="e">
        <f>SUM('JUNE-2022'!#REF!:'JUNE-2022'!#REF!)</f>
        <v>#REF!</v>
      </c>
      <c r="AJ2" s="60" t="e">
        <f>SUM('JUNE-2022'!#REF!:'JUNE-2022'!#REF!)</f>
        <v>#REF!</v>
      </c>
      <c r="AK2" s="60" t="e">
        <f>SUM('JUNE-2022'!#REF!:'JUNE-2022'!#REF!)</f>
        <v>#REF!</v>
      </c>
      <c r="AL2" s="60" t="e">
        <f>SUM('JUNE-2022'!#REF!:'JUNE-2022'!#REF!)</f>
        <v>#REF!</v>
      </c>
      <c r="AM2" s="60" t="e">
        <f>SUM('JUNE-2022'!#REF!:'JUNE-2022'!#REF!)</f>
        <v>#REF!</v>
      </c>
      <c r="AN2" s="60" t="e">
        <f>SUM('JUNE-2022'!#REF!:'JUNE-2022'!#REF!)</f>
        <v>#REF!</v>
      </c>
      <c r="AO2" s="60" t="e">
        <f>SUM('JUNE-2022'!#REF!:'JUNE-2022'!#REF!)</f>
        <v>#REF!</v>
      </c>
      <c r="AP2" s="60" t="e">
        <f>SUM('JUNE-2022'!#REF!:'JUNE-2022'!#REF!)</f>
        <v>#REF!</v>
      </c>
      <c r="AQ2" s="60" t="e">
        <f>SUM('JUNE-2022'!#REF!:'JUNE-2022'!#REF!)</f>
        <v>#REF!</v>
      </c>
      <c r="AR2" s="60" t="e">
        <f>SUM('JUNE-2022'!#REF!:'JUNE-2022'!#REF!)</f>
        <v>#REF!</v>
      </c>
      <c r="AS2" s="60" t="e">
        <f>SUM('JUNE-2022'!#REF!:'JUNE-2022'!#REF!)</f>
        <v>#REF!</v>
      </c>
      <c r="AT2" s="60" t="e">
        <f>SUM('JUNE-2022'!#REF!:'JUNE-2022'!#REF!)</f>
        <v>#REF!</v>
      </c>
      <c r="AU2" s="60" t="e">
        <f>SUM('JUNE-2022'!#REF!:'JUNE-2022'!#REF!)</f>
        <v>#REF!</v>
      </c>
      <c r="AV2" s="60" t="e">
        <f>SUM('JUNE-2022'!#REF!:'JUNE-2022'!#REF!)</f>
        <v>#REF!</v>
      </c>
      <c r="AW2" s="60" t="e">
        <f>SUM('JUNE-2022'!#REF!:'JUNE-2022'!#REF!)</f>
        <v>#REF!</v>
      </c>
      <c r="AX2" s="60" t="e">
        <f>SUM('JUNE-2022'!#REF!:'JUNE-2022'!#REF!)</f>
        <v>#REF!</v>
      </c>
      <c r="AY2" s="60" t="e">
        <f>SUM('JUNE-2022'!#REF!:'JUNE-2022'!#REF!)</f>
        <v>#REF!</v>
      </c>
      <c r="AZ2" s="60" t="e">
        <f>SUM('JUNE-2022'!#REF!:'JUNE-2022'!#REF!)</f>
        <v>#REF!</v>
      </c>
      <c r="BA2" s="60" t="e">
        <f>SUM('JUNE-2022'!#REF!:'JUNE-2022'!#REF!)</f>
        <v>#REF!</v>
      </c>
      <c r="BB2" s="60" t="e">
        <f>SUM('JUNE-2022'!#REF!:'JUNE-2022'!#REF!)</f>
        <v>#REF!</v>
      </c>
      <c r="BC2" s="60" t="e">
        <f>SUM('JUNE-2022'!#REF!:'JUNE-2022'!#REF!)</f>
        <v>#REF!</v>
      </c>
      <c r="BD2" s="60" t="e">
        <f>SUM('JUNE-2022'!#REF!:'JUNE-2022'!#REF!)</f>
        <v>#REF!</v>
      </c>
      <c r="BE2" s="60" t="e">
        <f>SUM('JUNE-2022'!#REF!:'JUNE-2022'!#REF!)</f>
        <v>#REF!</v>
      </c>
      <c r="BF2" s="60" t="e">
        <f>SUM('JUNE-2022'!#REF!:'JUNE-2022'!#REF!)</f>
        <v>#REF!</v>
      </c>
      <c r="BG2" s="60" t="e">
        <f>SUM('JUNE-2022'!#REF!:'JUNE-2022'!#REF!)</f>
        <v>#REF!</v>
      </c>
      <c r="BH2" s="60" t="e">
        <f>SUM('JUNE-2022'!#REF!:'JUNE-2022'!#REF!)</f>
        <v>#REF!</v>
      </c>
      <c r="BI2" s="60" t="e">
        <f>SUM('JUNE-2022'!#REF!:'JUNE-2022'!#REF!)</f>
        <v>#REF!</v>
      </c>
    </row>
    <row r="3" spans="1:61" s="29" customFormat="1" ht="63" customHeight="1">
      <c r="A3" s="61" t="s">
        <v>114</v>
      </c>
      <c r="B3" s="61"/>
      <c r="C3" s="61"/>
      <c r="D3" s="61"/>
      <c r="E3" s="61"/>
      <c r="F3" s="61"/>
      <c r="G3" s="61"/>
      <c r="H3" s="61"/>
      <c r="I3" s="61">
        <f>SUM('JUNE-2022'!I16+'JUNE-2022'!I17+'JUNE-2022'!I18)</f>
        <v>85700</v>
      </c>
      <c r="J3" s="61">
        <f>SUM('JUNE-2022'!J16+'JUNE-2022'!J17+'JUNE-2022'!J18)</f>
        <v>0</v>
      </c>
      <c r="K3" s="61">
        <f>SUM('JUNE-2022'!K16+'JUNE-2022'!K17+'JUNE-2022'!K18)</f>
        <v>29138</v>
      </c>
      <c r="L3" s="61">
        <f>SUM('JUNE-2022'!L16+'JUNE-2022'!L17+'JUNE-2022'!L18)</f>
        <v>4500</v>
      </c>
      <c r="M3" s="61">
        <f>SUM('JUNE-2022'!M16+'JUNE-2022'!M17+'JUNE-2022'!M18)</f>
        <v>1530</v>
      </c>
      <c r="N3" s="61">
        <f>SUM('JUNE-2022'!N16+'JUNE-2022'!N17+'JUNE-2022'!N18)</f>
        <v>1724</v>
      </c>
      <c r="O3" s="61">
        <f>SUM('JUNE-2022'!O16+'JUNE-2022'!O17+'JUNE-2022'!O18)</f>
        <v>9511</v>
      </c>
      <c r="P3" s="61">
        <f>SUM('JUNE-2022'!P16+'JUNE-2022'!P17+'JUNE-2022'!P18)</f>
        <v>0</v>
      </c>
      <c r="Q3" s="61">
        <f>SUM('JUNE-2022'!Q16+'JUNE-2022'!Q17+'JUNE-2022'!Q18)</f>
        <v>700</v>
      </c>
      <c r="R3" s="61">
        <f>SUM('JUNE-2022'!R16+'JUNE-2022'!R17+'JUNE-2022'!R18)</f>
        <v>0</v>
      </c>
      <c r="S3" s="61">
        <f>SUM('JUNE-2022'!S16+'JUNE-2022'!S17+'JUNE-2022'!S18)</f>
        <v>0</v>
      </c>
      <c r="T3" s="61">
        <f>SUM('JUNE-2022'!T16+'JUNE-2022'!T17+'JUNE-2022'!T18)</f>
        <v>0</v>
      </c>
      <c r="U3" s="61">
        <f>SUM('JUNE-2022'!U16+'JUNE-2022'!U17+'JUNE-2022'!U18)</f>
        <v>0</v>
      </c>
      <c r="V3" s="61">
        <f>SUM('JUNE-2022'!V16+'JUNE-2022'!V17+'JUNE-2022'!V18)</f>
        <v>0</v>
      </c>
      <c r="W3" s="61">
        <f>SUM('JUNE-2022'!W16+'JUNE-2022'!W17+'JUNE-2022'!W18)</f>
        <v>0</v>
      </c>
      <c r="X3" s="61">
        <f>SUM('JUNE-2022'!X16+'JUNE-2022'!X17+'JUNE-2022'!X18)</f>
        <v>0</v>
      </c>
      <c r="Y3" s="61">
        <f>SUM('JUNE-2022'!Y16+'JUNE-2022'!Y17+'JUNE-2022'!Y18)</f>
        <v>0</v>
      </c>
      <c r="Z3" s="61">
        <f>SUM('JUNE-2022'!Z16+'JUNE-2022'!Z17+'JUNE-2022'!Z18)</f>
        <v>0</v>
      </c>
      <c r="AA3" s="61">
        <f>SUM('JUNE-2022'!AA16+'JUNE-2022'!AA17+'JUNE-2022'!AA18)</f>
        <v>0</v>
      </c>
      <c r="AB3" s="61">
        <f>SUM('JUNE-2022'!AB16+'JUNE-2022'!AB17+'JUNE-2022'!AB18)</f>
        <v>0</v>
      </c>
      <c r="AC3" s="61">
        <f>SUM('JUNE-2022'!AC16+'JUNE-2022'!AC17+'JUNE-2022'!AC18)</f>
        <v>132803</v>
      </c>
      <c r="AD3" s="61" t="e">
        <f>SUM('JUNE-2022'!#REF!+'JUNE-2022'!#REF!+'JUNE-2022'!#REF!)</f>
        <v>#REF!</v>
      </c>
      <c r="AE3" s="61" t="e">
        <f>SUM('JUNE-2022'!#REF!+'JUNE-2022'!#REF!+'JUNE-2022'!#REF!)</f>
        <v>#REF!</v>
      </c>
      <c r="AF3" s="61" t="e">
        <f>SUM('JUNE-2022'!#REF!+'JUNE-2022'!#REF!+'JUNE-2022'!#REF!)</f>
        <v>#REF!</v>
      </c>
      <c r="AG3" s="61" t="e">
        <f>SUM('JUNE-2022'!#REF!+'JUNE-2022'!#REF!+'JUNE-2022'!#REF!)</f>
        <v>#REF!</v>
      </c>
      <c r="AH3" s="61" t="e">
        <f>SUM('JUNE-2022'!#REF!+'JUNE-2022'!#REF!+'JUNE-2022'!#REF!)</f>
        <v>#REF!</v>
      </c>
      <c r="AI3" s="61" t="e">
        <f>SUM('JUNE-2022'!#REF!+'JUNE-2022'!#REF!+'JUNE-2022'!#REF!)</f>
        <v>#REF!</v>
      </c>
      <c r="AJ3" s="61" t="e">
        <f>SUM('JUNE-2022'!#REF!+'JUNE-2022'!#REF!+'JUNE-2022'!#REF!)</f>
        <v>#REF!</v>
      </c>
      <c r="AK3" s="61" t="e">
        <f>SUM('JUNE-2022'!#REF!+'JUNE-2022'!#REF!+'JUNE-2022'!#REF!)</f>
        <v>#REF!</v>
      </c>
      <c r="AL3" s="61" t="e">
        <f>SUM('JUNE-2022'!#REF!+'JUNE-2022'!#REF!+'JUNE-2022'!#REF!)</f>
        <v>#REF!</v>
      </c>
      <c r="AM3" s="61" t="e">
        <f>SUM('JUNE-2022'!#REF!+'JUNE-2022'!#REF!+'JUNE-2022'!#REF!)</f>
        <v>#REF!</v>
      </c>
      <c r="AN3" s="61" t="e">
        <f>SUM('JUNE-2022'!#REF!+'JUNE-2022'!#REF!+'JUNE-2022'!#REF!)</f>
        <v>#REF!</v>
      </c>
      <c r="AO3" s="61" t="e">
        <f>SUM('JUNE-2022'!#REF!+'JUNE-2022'!#REF!+'JUNE-2022'!#REF!)</f>
        <v>#REF!</v>
      </c>
      <c r="AP3" s="61" t="e">
        <f>SUM('JUNE-2022'!#REF!+'JUNE-2022'!#REF!+'JUNE-2022'!#REF!)</f>
        <v>#REF!</v>
      </c>
      <c r="AQ3" s="61" t="e">
        <f>SUM('JUNE-2022'!#REF!+'JUNE-2022'!#REF!+'JUNE-2022'!#REF!)</f>
        <v>#REF!</v>
      </c>
      <c r="AR3" s="61" t="e">
        <f>SUM('JUNE-2022'!#REF!+'JUNE-2022'!#REF!+'JUNE-2022'!#REF!)</f>
        <v>#REF!</v>
      </c>
      <c r="AS3" s="61" t="e">
        <f>SUM('JUNE-2022'!#REF!+'JUNE-2022'!#REF!+'JUNE-2022'!#REF!)</f>
        <v>#REF!</v>
      </c>
      <c r="AT3" s="61" t="e">
        <f>SUM('JUNE-2022'!#REF!+'JUNE-2022'!#REF!+'JUNE-2022'!#REF!)</f>
        <v>#REF!</v>
      </c>
      <c r="AU3" s="61" t="e">
        <f>SUM('JUNE-2022'!#REF!+'JUNE-2022'!#REF!+'JUNE-2022'!#REF!)</f>
        <v>#REF!</v>
      </c>
      <c r="AV3" s="61" t="e">
        <f>SUM('JUNE-2022'!#REF!+'JUNE-2022'!#REF!+'JUNE-2022'!#REF!)</f>
        <v>#REF!</v>
      </c>
      <c r="AW3" s="61" t="e">
        <f>SUM('JUNE-2022'!#REF!+'JUNE-2022'!#REF!+'JUNE-2022'!#REF!)</f>
        <v>#REF!</v>
      </c>
      <c r="AX3" s="61" t="e">
        <f>SUM('JUNE-2022'!#REF!+'JUNE-2022'!#REF!+'JUNE-2022'!#REF!)</f>
        <v>#REF!</v>
      </c>
      <c r="AY3" s="61" t="e">
        <f>SUM('JUNE-2022'!#REF!+'JUNE-2022'!#REF!+'JUNE-2022'!#REF!)</f>
        <v>#REF!</v>
      </c>
      <c r="AZ3" s="61" t="e">
        <f>SUM('JUNE-2022'!#REF!+'JUNE-2022'!#REF!+'JUNE-2022'!#REF!)</f>
        <v>#REF!</v>
      </c>
      <c r="BA3" s="61" t="e">
        <f>SUM('JUNE-2022'!#REF!+'JUNE-2022'!#REF!+'JUNE-2022'!#REF!)</f>
        <v>#REF!</v>
      </c>
      <c r="BB3" s="61" t="e">
        <f>SUM('JUNE-2022'!#REF!+'JUNE-2022'!#REF!+'JUNE-2022'!#REF!)</f>
        <v>#REF!</v>
      </c>
      <c r="BC3" s="61" t="e">
        <f>SUM('JUNE-2022'!#REF!+'JUNE-2022'!#REF!+'JUNE-2022'!#REF!)</f>
        <v>#REF!</v>
      </c>
      <c r="BD3" s="61" t="e">
        <f>SUM('JUNE-2022'!#REF!+'JUNE-2022'!#REF!+'JUNE-2022'!#REF!)</f>
        <v>#REF!</v>
      </c>
      <c r="BE3" s="61" t="e">
        <f>SUM('JUNE-2022'!#REF!+'JUNE-2022'!#REF!+'JUNE-2022'!#REF!)</f>
        <v>#REF!</v>
      </c>
      <c r="BF3" s="61" t="e">
        <f>SUM('JUNE-2022'!#REF!+'JUNE-2022'!#REF!+'JUNE-2022'!#REF!)</f>
        <v>#REF!</v>
      </c>
      <c r="BG3" s="61" t="e">
        <f>SUM('JUNE-2022'!#REF!+'JUNE-2022'!#REF!+'JUNE-2022'!#REF!)</f>
        <v>#REF!</v>
      </c>
      <c r="BH3" s="61" t="e">
        <f>SUM('JUNE-2022'!#REF!+'JUNE-2022'!#REF!+'JUNE-2022'!#REF!)</f>
        <v>#REF!</v>
      </c>
      <c r="BI3" s="61" t="e">
        <f>SUM('JUNE-2022'!#REF!+'JUNE-2022'!#REF!+'JUNE-2022'!#REF!)</f>
        <v>#REF!</v>
      </c>
    </row>
    <row r="4" spans="1:61" s="29" customFormat="1" ht="51.75" customHeight="1">
      <c r="A4" s="62" t="s">
        <v>115</v>
      </c>
      <c r="B4" s="62"/>
      <c r="C4" s="62"/>
      <c r="D4" s="62"/>
      <c r="E4" s="62"/>
      <c r="F4" s="62"/>
      <c r="G4" s="62"/>
      <c r="H4" s="62"/>
      <c r="I4" s="62">
        <f>'JUNE-2022'!I19</f>
        <v>890600</v>
      </c>
      <c r="J4" s="62">
        <f>'JUNE-2022'!J19</f>
        <v>0</v>
      </c>
      <c r="K4" s="62">
        <f>'JUNE-2022'!K19</f>
        <v>302804</v>
      </c>
      <c r="L4" s="62">
        <f>'JUNE-2022'!L19</f>
        <v>33300</v>
      </c>
      <c r="M4" s="62">
        <f>'JUNE-2022'!M19</f>
        <v>11322</v>
      </c>
      <c r="N4" s="62">
        <f>'JUNE-2022'!N19</f>
        <v>51700</v>
      </c>
      <c r="O4" s="62">
        <f>'JUNE-2022'!O19</f>
        <v>113047</v>
      </c>
      <c r="P4" s="62">
        <f>'JUNE-2022'!P19</f>
        <v>0</v>
      </c>
      <c r="Q4" s="62">
        <f>'JUNE-2022'!Q19</f>
        <v>700</v>
      </c>
      <c r="R4" s="62">
        <f>'JUNE-2022'!R19</f>
        <v>0</v>
      </c>
      <c r="S4" s="62">
        <f>'JUNE-2022'!S19</f>
        <v>0</v>
      </c>
      <c r="T4" s="62">
        <f>'JUNE-2022'!T19</f>
        <v>0</v>
      </c>
      <c r="U4" s="62">
        <f>'JUNE-2022'!U19</f>
        <v>0</v>
      </c>
      <c r="V4" s="62">
        <f>'JUNE-2022'!V19</f>
        <v>0</v>
      </c>
      <c r="W4" s="62">
        <f>'JUNE-2022'!W19</f>
        <v>0</v>
      </c>
      <c r="X4" s="62">
        <f>'JUNE-2022'!X19</f>
        <v>0</v>
      </c>
      <c r="Y4" s="62">
        <f>'JUNE-2022'!Y19</f>
        <v>0</v>
      </c>
      <c r="Z4" s="62">
        <f>'JUNE-2022'!Z19</f>
        <v>0</v>
      </c>
      <c r="AA4" s="62">
        <f>'JUNE-2022'!AA19</f>
        <v>0</v>
      </c>
      <c r="AB4" s="62">
        <f>'JUNE-2022'!AB19</f>
        <v>0</v>
      </c>
      <c r="AC4" s="62">
        <f>'JUNE-2022'!AC19</f>
        <v>1403473</v>
      </c>
      <c r="AD4" s="62" t="e">
        <f>'JUNE-2022'!#REF!</f>
        <v>#REF!</v>
      </c>
      <c r="AE4" s="62" t="e">
        <f>'JUNE-2022'!#REF!</f>
        <v>#REF!</v>
      </c>
      <c r="AF4" s="62" t="e">
        <f>'JUNE-2022'!#REF!</f>
        <v>#REF!</v>
      </c>
      <c r="AG4" s="62" t="e">
        <f>'JUNE-2022'!#REF!</f>
        <v>#REF!</v>
      </c>
      <c r="AH4" s="62" t="e">
        <f>'JUNE-2022'!#REF!</f>
        <v>#REF!</v>
      </c>
      <c r="AI4" s="62" t="e">
        <f>'JUNE-2022'!#REF!</f>
        <v>#REF!</v>
      </c>
      <c r="AJ4" s="62" t="e">
        <f>'JUNE-2022'!#REF!</f>
        <v>#REF!</v>
      </c>
      <c r="AK4" s="62" t="e">
        <f>'JUNE-2022'!#REF!</f>
        <v>#REF!</v>
      </c>
      <c r="AL4" s="62" t="e">
        <f>'JUNE-2022'!#REF!</f>
        <v>#REF!</v>
      </c>
      <c r="AM4" s="62" t="e">
        <f>'JUNE-2022'!#REF!</f>
        <v>#REF!</v>
      </c>
      <c r="AN4" s="62" t="e">
        <f>'JUNE-2022'!#REF!</f>
        <v>#REF!</v>
      </c>
      <c r="AO4" s="62" t="e">
        <f>'JUNE-2022'!#REF!</f>
        <v>#REF!</v>
      </c>
      <c r="AP4" s="62" t="e">
        <f>'JUNE-2022'!#REF!</f>
        <v>#REF!</v>
      </c>
      <c r="AQ4" s="62" t="e">
        <f>'JUNE-2022'!#REF!</f>
        <v>#REF!</v>
      </c>
      <c r="AR4" s="62" t="e">
        <f>'JUNE-2022'!#REF!</f>
        <v>#REF!</v>
      </c>
      <c r="AS4" s="62" t="e">
        <f>'JUNE-2022'!#REF!</f>
        <v>#REF!</v>
      </c>
      <c r="AT4" s="62" t="e">
        <f>'JUNE-2022'!#REF!</f>
        <v>#REF!</v>
      </c>
      <c r="AU4" s="62" t="e">
        <f>'JUNE-2022'!#REF!</f>
        <v>#REF!</v>
      </c>
      <c r="AV4" s="62" t="e">
        <f>'JUNE-2022'!#REF!</f>
        <v>#REF!</v>
      </c>
      <c r="AW4" s="62" t="e">
        <f>'JUNE-2022'!#REF!</f>
        <v>#REF!</v>
      </c>
      <c r="AX4" s="62" t="e">
        <f>'JUNE-2022'!#REF!</f>
        <v>#REF!</v>
      </c>
      <c r="AY4" s="62" t="e">
        <f>'JUNE-2022'!#REF!</f>
        <v>#REF!</v>
      </c>
      <c r="AZ4" s="62" t="e">
        <f>'JUNE-2022'!#REF!</f>
        <v>#REF!</v>
      </c>
      <c r="BA4" s="62" t="e">
        <f>'JUNE-2022'!#REF!</f>
        <v>#REF!</v>
      </c>
      <c r="BB4" s="62" t="e">
        <f>'JUNE-2022'!#REF!</f>
        <v>#REF!</v>
      </c>
      <c r="BC4" s="62" t="e">
        <f>'JUNE-2022'!#REF!</f>
        <v>#REF!</v>
      </c>
      <c r="BD4" s="62" t="e">
        <f>'JUNE-2022'!#REF!</f>
        <v>#REF!</v>
      </c>
      <c r="BE4" s="62" t="e">
        <f>'JUNE-2022'!#REF!</f>
        <v>#REF!</v>
      </c>
      <c r="BF4" s="62" t="e">
        <f>'JUNE-2022'!#REF!</f>
        <v>#REF!</v>
      </c>
      <c r="BG4" s="62" t="e">
        <f>'JUNE-2022'!#REF!</f>
        <v>#REF!</v>
      </c>
      <c r="BH4" s="62" t="e">
        <f>'JUNE-2022'!#REF!</f>
        <v>#REF!</v>
      </c>
      <c r="BI4" s="62" t="e">
        <f>'JUNE-2022'!#REF!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Akanksha Dwivedi</cp:lastModifiedBy>
  <cp:lastPrinted>2022-06-20T08:51:55Z</cp:lastPrinted>
  <dcterms:created xsi:type="dcterms:W3CDTF">2018-02-15T11:23:43Z</dcterms:created>
  <dcterms:modified xsi:type="dcterms:W3CDTF">2022-09-16T09:20:21Z</dcterms:modified>
  <cp:category/>
  <cp:version/>
  <cp:contentType/>
  <cp:contentStatus/>
</cp:coreProperties>
</file>